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cechova.marcela" reservationPassword="0"/>
  <workbookPr/>
  <bookViews>
    <workbookView xWindow="240" yWindow="120" windowWidth="14940" windowHeight="9225" activeTab="0"/>
  </bookViews>
  <sheets>
    <sheet name="SO 000_Ostatní" sheetId="1" r:id="rId1"/>
    <sheet name="SO 000_Vedlejší" sheetId="2" r:id="rId2"/>
    <sheet name="SO 101" sheetId="3" r:id="rId3"/>
  </sheets>
  <definedNames/>
  <calcPr/>
  <webPublishing/>
</workbook>
</file>

<file path=xl/sharedStrings.xml><?xml version="1.0" encoding="utf-8"?>
<sst xmlns="http://schemas.openxmlformats.org/spreadsheetml/2006/main" count="705" uniqueCount="260">
  <si>
    <t>ASPE10</t>
  </si>
  <si>
    <t>S</t>
  </si>
  <si>
    <t>Soupis prací objektu</t>
  </si>
  <si>
    <t xml:space="preserve">Stavba: </t>
  </si>
  <si>
    <t>230071</t>
  </si>
  <si>
    <t>III/41612 Moutnice – Velké Němčice</t>
  </si>
  <si>
    <t>O</t>
  </si>
  <si>
    <t>Objekt:</t>
  </si>
  <si>
    <t>SO 000</t>
  </si>
  <si>
    <t>Ostatní a vedlejší náklady</t>
  </si>
  <si>
    <t>O1</t>
  </si>
  <si>
    <t>Rozpočet:</t>
  </si>
  <si>
    <t>0,00</t>
  </si>
  <si>
    <t>15,00</t>
  </si>
  <si>
    <t>21,00</t>
  </si>
  <si>
    <t>2</t>
  </si>
  <si>
    <t>3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</si>
  <si>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</si>
  <si>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</si>
  <si>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</si>
  <si>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</si>
  <si>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</si>
  <si>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</si>
  <si>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</si>
  <si>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</si>
  <si>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</si>
  <si>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</si>
  <si>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</si>
  <si>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</si>
  <si>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</si>
  <si>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</si>
  <si>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</si>
  <si>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</si>
  <si>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</si>
  <si>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</si>
  <si>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</si>
  <si>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</si>
  <si>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</si>
  <si>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</si>
  <si>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029113</t>
  </si>
  <si>
    <t/>
  </si>
  <si>
    <t>OSTATNÍ POŽADAVKY - GEODETICKÉ ZAMĚŘENÍ - CELKY</t>
  </si>
  <si>
    <t>KPL</t>
  </si>
  <si>
    <t>PP</t>
  </si>
  <si>
    <t>Geodetické zaměření stavby - popsáno v obchodních podmínkách</t>
  </si>
  <si>
    <t>VV</t>
  </si>
  <si>
    <t>TS</t>
  </si>
  <si>
    <t>zahrnuje veškeré náklady spojené s objednatelem požadovanými pracemi</t>
  </si>
  <si>
    <t>02946</t>
  </si>
  <si>
    <t>OSTAT POŽADAVKY - FOTODOKUMENTACE</t>
  </si>
  <si>
    <t>Fotodokumentace provádění stavby - popsáno v obchodních podmínkách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</si>
  <si>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</si>
  <si>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</si>
  <si>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00001</t>
  </si>
  <si>
    <t>R</t>
  </si>
  <si>
    <t>Vytyčení veškerých inženýrských sítí v prostoru staveniště - popsáno v obchodních podmínkách  a v projektové dokumentaci</t>
  </si>
  <si>
    <t>00002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</si>
  <si>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</si>
  <si>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</si>
  <si>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</si>
  <si>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</si>
  <si>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</si>
  <si>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00008</t>
  </si>
  <si>
    <t>Zajištění přístupů a příjezdů k sousedním nemovitostem  - popsáno v obchodních podmínkách, v zákoně č. 13/1997 Sb., a vyhlášce č. 104/1997</t>
  </si>
  <si>
    <t>00014</t>
  </si>
  <si>
    <t>Zajištění provedení a výstupů veškerých zkoušek a revizí - popsáno v obchodních podmínkách, technických podmínkách a normách ČSN</t>
  </si>
  <si>
    <t>7</t>
  </si>
  <si>
    <t>00015</t>
  </si>
  <si>
    <t>Bezpečnostní opatření - popsáno v projektové dokumentaci</t>
  </si>
  <si>
    <t>8</t>
  </si>
  <si>
    <t>02710R</t>
  </si>
  <si>
    <t>POMOC PRÁCE - PROVIZORNÍ DOPRAVNÍ ZNAČENÍ</t>
  </si>
  <si>
    <t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demontáže. 
Vše v režii zhotovitele.</t>
  </si>
  <si>
    <t>1=1,00 [A]</t>
  </si>
  <si>
    <t>zahrnuje veškeré náklady spojené s objednatelem požadovanými zařízeními</t>
  </si>
  <si>
    <t>SO 101</t>
  </si>
  <si>
    <t>014102</t>
  </si>
  <si>
    <t>a</t>
  </si>
  <si>
    <t>POPLATKY ZA SKLÁDKU</t>
  </si>
  <si>
    <t>T</t>
  </si>
  <si>
    <t>Poplatek za skládku čištění nezp. krajnice a příkopy, odkopávky pro AZ, podkladní vrstvy nestmelené</t>
  </si>
  <si>
    <t>1115*0.05*2=111,50 [A] 
2200*0.25*2=1 100,00 [B] 
240*0,4*2=192,00 [C] 
20*0,5*1*2=20,00 [D] 
240*0,2*2=96,00 [F] 
Celkem: A+B+C+D+F=1 519,50 [G]</t>
  </si>
  <si>
    <t>zahrnuje veškeré poplatky provozovateli skládky související s uložením odpadu na skládce.</t>
  </si>
  <si>
    <t>b</t>
  </si>
  <si>
    <t>Poplatek za skládku podkladní vrstvy stmelené</t>
  </si>
  <si>
    <t>240*0,1*0,75*2,4=43,20 [E]</t>
  </si>
  <si>
    <t>014132</t>
  </si>
  <si>
    <t>POPLATKY ZA SKLÁDKU TYP S-NO (NEBEZPEČNÝ ODPAD)</t>
  </si>
  <si>
    <t>Uložení frézovaného materiálu s obsahem dehtu na skládce.  
Afaltové směsi obsahující dehet, nerecyklovatelné v místě sanace okrajů vozovky uvažováno 25% plochy v tl. 0,1m</t>
  </si>
  <si>
    <t>240*0,1*0,25*2,4=14,40 [A]</t>
  </si>
  <si>
    <t>Zemní práce</t>
  </si>
  <si>
    <t>11120</t>
  </si>
  <si>
    <t>ODSTRANĚNÍ KŘOVIN</t>
  </si>
  <si>
    <t>M2</t>
  </si>
  <si>
    <t>mýcení náletových křovin u příkop, u propustků - včetně odvozu a likvidace v režii zhotovitele</t>
  </si>
  <si>
    <t>50=50,00 [A]</t>
  </si>
  <si>
    <t>odstranění křovin a stromů do průměru 100 mm 
doprava dřevin bez ohledu na vzdálenost 
spálení na hromadách nebo štěpkování</t>
  </si>
  <si>
    <t>113327</t>
  </si>
  <si>
    <t>ODSTRAN PODKL ZPEVNĚNÝCH PLOCH Z KAMENIVA NESTMEL, ODVOZ DO 16KM</t>
  </si>
  <si>
    <t>M3</t>
  </si>
  <si>
    <t>Odstranění podkladu v místě sanací okrajů vozovky v tl. 0,2m</t>
  </si>
  <si>
    <t>240*0,2=48,00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</si>
  <si>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</si>
  <si>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113337</t>
  </si>
  <si>
    <t>ODSTRAN PODKL ZPEVNĚNÝCH PLOCH S ASFALT POJIVEM, ODVOZ DO 16KM</t>
  </si>
  <si>
    <t>Sanace okrajů vozovky předpoklad 75% bez dehtu.</t>
  </si>
  <si>
    <t>(240*0,1)*0,75=18,00 [A]</t>
  </si>
  <si>
    <t>113338</t>
  </si>
  <si>
    <t>ODSTRAN PODKL ZPEVNĚNÝCH PLOCH S ASFALT POJIVEM, ODVOZ DO 20KM</t>
  </si>
  <si>
    <t>Sanace okrajů vozovky předpoklad 25% s obsahem dehtu</t>
  </si>
  <si>
    <t>(240*0,1)*0,25=6,00 [A]</t>
  </si>
  <si>
    <t>11333B</t>
  </si>
  <si>
    <t>ODSTRANĚNÍ PODKLADU ZPEVNĚNÝCH PLOCH S ASFALT POJIVEM - DOPRAVA</t>
  </si>
  <si>
    <t>tkm</t>
  </si>
  <si>
    <t>6*2,4*40=576,00 [A]</t>
  </si>
  <si>
    <t>Položka zahrnuje samostatnou dopravu suti a vybouraných hmot. Množství se určí jako součin hmotnosti [t] a požadované vzdálenosti [km].</t>
  </si>
  <si>
    <t>11372</t>
  </si>
  <si>
    <t>FRÉZOVÁNÍ ZPEVNĚNÝCH PLOCH ASFALTOVÝCH</t>
  </si>
  <si>
    <t>Frézování obrusné vrstvy v tl.50mm, napojení ZU, KU a sjezdů. 
Odvoz a likvidace frézovaného materiálu v režii zhotovile</t>
  </si>
  <si>
    <t>Odměřeno programem ACAD 
napojení ZU, KU a sjezdů 
251*0,05=12,55 [A] 
frézování obrusné vrstvy 
6960*0,05=348,00 [B] 
Celkem: A+B=360,55 [C]</t>
  </si>
  <si>
    <t>Položka zahrnuje veškerou manipulaci s vybouranou sutí a s vybouranými hmotami vč. uložení na skládku. Nezahrnuje poplatek za skládku</t>
  </si>
  <si>
    <t>113762</t>
  </si>
  <si>
    <t>FRÉZOVÁNÍ DRÁŽKY PRŮŘEZU DO 200MM2 V ASFALTOVÉ VOZOVCE</t>
  </si>
  <si>
    <t>M</t>
  </si>
  <si>
    <t>Příčné prořezání a zalití krytu vozovky na začátku a konci úpravy 
Podélné a příčné prořezání vozovky vč. úprav a napojení na silnici 
Odvoz a likvidace v režii zhotovitele</t>
  </si>
  <si>
    <t>5,5+8,5+7,5+87+10+9+6,5+6=140,00 [A] 
1200+3*5,5=1 216,50 [B] 
Celkem: A+B=1 356,50 [C]</t>
  </si>
  <si>
    <t>Položka zahrnuje veškerou manipulaci s vybouranou sutí a s vybouranými hmotami vč. uložení na skládku.</t>
  </si>
  <si>
    <t>11</t>
  </si>
  <si>
    <t>122837</t>
  </si>
  <si>
    <t>ODKOPÁVKY A PROKOPÁVKY OBECNÉ TŘ. II, ODVOZ DO 16KM</t>
  </si>
  <si>
    <t>Sanace AZ 
240*0,4=96,00 [A] 
Drenážní příkop 
20*0,5*1=10,00 [B] 
Celkem: A+B=106,00 [C]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</si>
  <si>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</si>
  <si>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12</t>
  </si>
  <si>
    <t>12922</t>
  </si>
  <si>
    <t>ČIŠTĚNÍ KRAJNIC OD NÁNOSU TL. DO 100MM</t>
  </si>
  <si>
    <t>Předpokládaná tl. čištění krajnic 50mm 
včetně odvozu na skládku</t>
  </si>
  <si>
    <t>Odměřeno programem ACAD 
1115=1 115,00 [A]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</si>
  <si>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</si>
  <si>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13</t>
  </si>
  <si>
    <t>12932</t>
  </si>
  <si>
    <t>ČIŠTĚNÍ PŘÍKOPŮ OD NÁNOSU DO 0,5M3/M</t>
  </si>
  <si>
    <t>Pročištění příkopů - uvažováno 0,25m3/bm 
včetně odvozu na skládku</t>
  </si>
  <si>
    <t>2200=2 200,00 [A]</t>
  </si>
  <si>
    <t>Součástí položky je vodorovná a svislá doprava, přemístění, přeložení, manipulace s materiálem a uložení na skládku.  
Nezahrnuje poplatek za skládku, který se vykazuje v položce 0141** (s výjimkou malého množství  materiálu, kde je možné poplatek zahrnout do jednotkové ceny položky – tento fakt musí být uveden v doplňujícím textu k položce)</t>
  </si>
  <si>
    <t>14</t>
  </si>
  <si>
    <t>17120</t>
  </si>
  <si>
    <t>ULOŽENÍ SYPANINY DO NÁSYPŮ A NA SKLÁDKY BEZ ZHUTNĚNÍ</t>
  </si>
  <si>
    <t>k pol. 122837</t>
  </si>
  <si>
    <t>položka zahrnuje: 
- kompletní provedení zemní konstrukce do předepsaného tvaru 
- ošetření úložiště po celou dobu práce v něm vč. klimatických opatření 
- ztížení v okolí vedení, konstrukcí a objektů a jejich dočasné zajištění 
- ztížení provádění ve ztížených podmínkách a stísněných prostorech 
- ztížené ukládání sypaniny pod vodu 
- ukládání po vrstvách a po jiných nutných částech (figurách) vč. dosypávek 
- spouštění a nošení materiálu 
- úprava, očištění a ochrana podloží a svahů 
- svahování,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</si>
  <si>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15</t>
  </si>
  <si>
    <t>17130</t>
  </si>
  <si>
    <t>ULOŽENÍ SYPANINY DO NÁSYPŮ V AKTIVNÍ ZÓNĚ SE ZHUTNĚNÍM</t>
  </si>
  <si>
    <t>vč. dodávky vhodného materiálu pro AZ  
požadavek Edef,2 = 45MPa</t>
  </si>
  <si>
    <t>240*0,4=96,00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</si>
  <si>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</si>
  <si>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16</t>
  </si>
  <si>
    <t>17380</t>
  </si>
  <si>
    <t>ZEMNÍ KRAJNICE A DOSYPÁVKY Z NAKUPOVANÝCH MATERIÁLŮ</t>
  </si>
  <si>
    <t>Doplnění zemní krajnice v místě sanace okraje vozovky</t>
  </si>
  <si>
    <t>1200*2*0,1*0,25=60,00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</si>
  <si>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</si>
  <si>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Základy</t>
  </si>
  <si>
    <t>17</t>
  </si>
  <si>
    <t>21461D</t>
  </si>
  <si>
    <t>SEPARAČNÍ GEOTEXTILIE DO 400G/M2</t>
  </si>
  <si>
    <t>Provedení separační geotextilie v místě drenážního příkopu a v místě sanace AZ</t>
  </si>
  <si>
    <t>20*(1+1+0,5+0,5)*1,2=72,00 [A] 
240*1,25=300,00 [B] 
Celkem: A+B=372,00 [C]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</si>
  <si>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</si>
  <si>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Komunikace</t>
  </si>
  <si>
    <t>18</t>
  </si>
  <si>
    <t>56330</t>
  </si>
  <si>
    <t>VOZOVKOVÉ VRSTVY ZE ŠTĚRKODRTI</t>
  </si>
  <si>
    <t>zásyp ŠDB frakce 0-32 do úrovně odfrézovaného povrchu v méstě sanací okrajů vozovky</t>
  </si>
  <si>
    <t>240*0,3=72,00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</si>
  <si>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</si>
  <si>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19</t>
  </si>
  <si>
    <t>567303</t>
  </si>
  <si>
    <t>VRSTVY PRO OBNOVU A OPRAVY ZE ŠTĚRKODRTI</t>
  </si>
  <si>
    <t>uložení drenážně otevřeného materiálu v místě drenéžního příkopu  
štěrkodrť frakce 32/63</t>
  </si>
  <si>
    <t>20*0,5*1=10,00 [A]</t>
  </si>
  <si>
    <t>20</t>
  </si>
  <si>
    <t>567306</t>
  </si>
  <si>
    <t>VRSTVY PRO OBNOVU A OPRAVY Z RECYKLOVANÉHO MATERIÁLU</t>
  </si>
  <si>
    <t>Úpravy stávajících nezpevněných sjezdů hutněným asf. recyklátem fr. 0-32 v průměrné tl. 100mm</t>
  </si>
  <si>
    <t>Odměřeno programem ACAD 
100*0,1=10,00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</si>
  <si>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</si>
  <si>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21</t>
  </si>
  <si>
    <t>567504</t>
  </si>
  <si>
    <t>VRSTVY PRO OBNOVU A OPRAVY RECYK ZA STUDENA CEM A ASF EMULZÍ</t>
  </si>
  <si>
    <t>Podkladní vrstva technologií recyklace za studena na místě tl.300 mm</t>
  </si>
  <si>
    <t>Odměřeno programem ACAD 
(6960+1190*0,25*2)*0,3=2 266,50 [A]</t>
  </si>
  <si>
    <t>- dodání materiálů předepsaných pro recyklaci za studena  
- provedení recyklace dle předepsaného technologického předpisu, zhutnění vrstvy v předepsané tloušťce  
- zřízení vrstvy bez rozlišení šířky, pokládání vrstvy po etapách  
- úpravu napojení, ukončení  
- nezahrnuje postřiky, nátěry</t>
  </si>
  <si>
    <t>22</t>
  </si>
  <si>
    <t>56962</t>
  </si>
  <si>
    <t>ZPEVNĚNÍ KRAJNIC Z RECYKLOVANÉHO MATERIÁLU TL DO 100MM</t>
  </si>
  <si>
    <t>Asfaltový recyklát  fr. 0-32  
krajnice je přípustné zpevnit i jiným materiálem v kvalitě dle požadavku investora</t>
  </si>
  <si>
    <t>23</t>
  </si>
  <si>
    <t>572123</t>
  </si>
  <si>
    <t>INFILTRAČNÍ POSTŘIK Z EMULZE DO 1,0KG/M2</t>
  </si>
  <si>
    <t>INFILTRAČNÍ POSTŘIK PI C, 0,60kg/m2</t>
  </si>
  <si>
    <t>Odměřeno programem ACAD 
1 vrstva podkladní vrstvy 6960+1190*0,25*2=7 555,00 [A] 
Celkem: A=7 555,00 [B]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</si>
  <si>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</si>
  <si>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24</t>
  </si>
  <si>
    <t>572213</t>
  </si>
  <si>
    <t>SPOJOVACÍ POSTŘIK Z EMULZE DO 0,5KG/M2</t>
  </si>
  <si>
    <t>SPOJOVACÍ POSTŘIK PS C, 0,40kg/m2</t>
  </si>
  <si>
    <t>Odměřeno programem ACAD 
1 vrstva obnova obrusné vrstvy 6960+1190*0,1*2=7 198,00 [A] 
251=251,00 [B] 
Celkem: A+B=7 449,00 [C]</t>
  </si>
  <si>
    <t>25</t>
  </si>
  <si>
    <t>574A44</t>
  </si>
  <si>
    <t>ASFALTOVÝ BETON PRO OBRUSNÉ VRSTVY ACO 11+, 11S TL. 50MM</t>
  </si>
  <si>
    <t>ACO 11+, obrusná vrstva, uvažována tl. vrstvy 50mm</t>
  </si>
  <si>
    <t>Navýšení vozovky 6960=6 960,00 [A] 
obnova obrusné vrstvy 251=251,00 [B] 
Celkem: A+B=7 211,00 [C]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</si>
  <si>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</si>
  <si>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26</t>
  </si>
  <si>
    <t>574E56</t>
  </si>
  <si>
    <t>ASFALTOVÝ BETON PRO PODKLADNÍ VRSTVY ACP 16+, 16S TL. 60MM</t>
  </si>
  <si>
    <t>ACP 16+, podkladní vrstva, uvažována tl. vrstvy 60mm</t>
  </si>
  <si>
    <t>Odměřeno programem ACAD 
6960+1190*0,1*2=7 198,00 [A]</t>
  </si>
  <si>
    <t>27</t>
  </si>
  <si>
    <t>58920</t>
  </si>
  <si>
    <t>VÝPLŇ SPAR MODIFIKOVANÝM ASFALTEM</t>
  </si>
  <si>
    <t>Příčné prořezání a zalití krytu vozovky na začátku a konci úpravy  
Podélné a příčné prořezání vozovky vč. úprav a napojení na silnici</t>
  </si>
  <si>
    <t>5,5+6=11,50 [A] 
1200+3*5,5=1 216,50 [B] 
8,5+7,5+87+10+9+6,5=128,50 [C] 
Celkem: A+B+C=1 356,50 [D]</t>
  </si>
  <si>
    <t>položka zahrnuje:  
- dodávku předepsaného materiálu  
- vyčištění a výplň spar tímto materiálem</t>
  </si>
  <si>
    <t>Potrubí</t>
  </si>
  <si>
    <t>28</t>
  </si>
  <si>
    <t>89922</t>
  </si>
  <si>
    <t>VÝŠKOVÁ ÚPRAVA MŘÍŽÍ</t>
  </si>
  <si>
    <t>KUS</t>
  </si>
  <si>
    <t>Výšková úprava mříží uličních vpustí 
vč. případné výměny poškozených rámů a nevyhovujících poklopů, předpoklad 50% z celkového množství</t>
  </si>
  <si>
    <t>2=2,00 [A]</t>
  </si>
  <si>
    <t>- položka výškové úpravy zahrnuje všechny nutné práce a materiály pro zvýšení nebo snížení zařízení (včetně nutné úpravy stávajícího povrchu vozovky nebo chodníku).</t>
  </si>
  <si>
    <t>Ostatní konstrukce a práce</t>
  </si>
  <si>
    <t>29</t>
  </si>
  <si>
    <t>91228</t>
  </si>
  <si>
    <t>SMĚROVÉ SLOUPKY Z PLAST HMOT VČETNĚ ODRAZNÉHO PÁSKU</t>
  </si>
  <si>
    <t>48ks Doplnění chybějících směrových sloupků bílé barvy  
6 ks červené kulaté (Z11g) - u napojení ÚK, LC</t>
  </si>
  <si>
    <t>bílé 1200/50*2=48,00 [A] 
červené 3*2=6,00 [B] 
Celkem: A+B=54,00 [C]</t>
  </si>
  <si>
    <t>položka zahrnuje:  
- dodání a osazení sloupku včetně nutných zemních prací  
- vnitrostaveništní a mimostaveništní doprava  
- odrazky plastové nebo z retroreflexní fólie</t>
  </si>
  <si>
    <t>30</t>
  </si>
  <si>
    <t>915111</t>
  </si>
  <si>
    <t>VODOROVNÉ DOPRAVNÍ ZNAČENÍ BARVOU HLADKÉ - DODÁVKA A POKLÁDKA</t>
  </si>
  <si>
    <t>Vodící čáry tl. 125 mm.</t>
  </si>
  <si>
    <t>Odměřeno programem ACAD 
2270*0,125=283,75 [A] 
138*0,125*0,5=8,63 [B] 
Celkem: A+B=292,38 [C]</t>
  </si>
  <si>
    <t>položka zahrnuje:  
- dodání a pokládku nátěrového materiálu (měří se pouze natíraná plocha)  
- předznačení a reflexní úpravu</t>
  </si>
  <si>
    <t>31</t>
  </si>
  <si>
    <t>915221</t>
  </si>
  <si>
    <t>VODOR DOPRAV ZNAČ PLASTEM STRUKTURÁLNÍ NEHLUČNÉ - DOD A POKLÁDKA</t>
  </si>
  <si>
    <t>strukturální studený plast bez zvučícího efektu</t>
  </si>
  <si>
    <t>32</t>
  </si>
  <si>
    <t>93812</t>
  </si>
  <si>
    <t>OČIŠTĚNÍ ASFALTOVÝCH VOZOVEK OD VEGETACE</t>
  </si>
  <si>
    <t>na š. 0.5m u nezpevněné krajnice -  očištění od vegetace</t>
  </si>
  <si>
    <t>Odměřeno programem ACAD 
2*1115*0.5=1 115,00 [A]</t>
  </si>
  <si>
    <t>položka zahrnuje očištění předepsaným způsobem včetně odklizení vzniklého odpadu</t>
  </si>
  <si>
    <t>33</t>
  </si>
  <si>
    <t>93818</t>
  </si>
  <si>
    <t>OČIŠTĚNÍ ASFALT VOZOVEK ZAMETENÍM</t>
  </si>
  <si>
    <t>Očištění vozovky před provedením spojovajícho postřiku  
před pokládkou sanace okrajů, vyrovnávací vrstvy a před pokládkou obrusné vrstvy</t>
  </si>
  <si>
    <t>1 vrstva - obrusná vrstva 6960=6 960,00 [A] 
1 vrstva obnova obrusné vrstvy 251=251,00 [B] 
Celkem: A+B=7 211,00 [C]</t>
  </si>
</sst>
</file>

<file path=xl/styles.xml><?xml version="1.0" encoding="utf-8"?>
<styleSheet xmlns="http://schemas.openxmlformats.org/spreadsheetml/2006/main">
  <numFmts count="1">
    <numFmt numFmtId="177" formatCode="#,##0.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6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17</v>
      </c>
      <c s="31">
        <f>0+I9</f>
      </c>
      <c r="O3" t="s">
        <v>12</v>
      </c>
      <c t="s">
        <v>15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15</v>
      </c>
    </row>
    <row r="5" spans="1:16" ht="12.75" customHeight="1">
      <c r="A5" t="s">
        <v>10</v>
      </c>
      <c s="12" t="s">
        <v>11</v>
      </c>
      <c s="13" t="s">
        <v>17</v>
      </c>
      <c s="5"/>
      <c s="14" t="s">
        <v>18</v>
      </c>
      <c s="5"/>
      <c s="5"/>
      <c s="5"/>
      <c s="5"/>
      <c r="O5" t="s">
        <v>14</v>
      </c>
      <c t="s">
        <v>15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15</v>
      </c>
      <c s="11" t="s">
        <v>16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12.75">
      <c r="A10" s="18" t="s">
        <v>38</v>
      </c>
      <c s="23" t="s">
        <v>22</v>
      </c>
      <c s="23" t="s">
        <v>39</v>
      </c>
      <c s="18" t="s">
        <v>40</v>
      </c>
      <c s="24" t="s">
        <v>41</v>
      </c>
      <c s="25" t="s">
        <v>42</v>
      </c>
      <c s="26">
        <v>1</v>
      </c>
      <c s="26">
        <v>0</v>
      </c>
      <c s="26">
        <f>ROUND(ROUND(H10,2)*ROUND(G10,2),2)</f>
      </c>
      <c r="O10">
        <f>(I10*21)/100</f>
      </c>
      <c t="s">
        <v>15</v>
      </c>
    </row>
    <row r="11" spans="1:5" ht="12.75">
      <c r="A11" s="27" t="s">
        <v>43</v>
      </c>
      <c r="E11" s="28" t="s">
        <v>44</v>
      </c>
    </row>
    <row r="12" spans="1:5" ht="12.75">
      <c r="A12" s="29" t="s">
        <v>45</v>
      </c>
      <c r="E12" s="30" t="s">
        <v>40</v>
      </c>
    </row>
    <row r="13" spans="1:5" ht="12.75">
      <c r="A13" t="s">
        <v>46</v>
      </c>
      <c r="E13" s="28" t="s">
        <v>47</v>
      </c>
    </row>
    <row r="14" spans="1:16" ht="12.75">
      <c r="A14" s="18" t="s">
        <v>38</v>
      </c>
      <c s="23" t="s">
        <v>15</v>
      </c>
      <c s="23" t="s">
        <v>48</v>
      </c>
      <c s="18" t="s">
        <v>40</v>
      </c>
      <c s="24" t="s">
        <v>49</v>
      </c>
      <c s="25" t="s">
        <v>42</v>
      </c>
      <c s="26">
        <v>1</v>
      </c>
      <c s="26">
        <v>0</v>
      </c>
      <c s="26">
        <f>ROUND(ROUND(H14,2)*ROUND(G14,2),2)</f>
      </c>
      <c r="O14">
        <f>(I14*21)/100</f>
      </c>
      <c t="s">
        <v>15</v>
      </c>
    </row>
    <row r="15" spans="1:5" ht="12.75">
      <c r="A15" s="27" t="s">
        <v>43</v>
      </c>
      <c r="E15" s="28" t="s">
        <v>50</v>
      </c>
    </row>
    <row r="16" spans="1:5" ht="12.75">
      <c r="A16" s="29" t="s">
        <v>45</v>
      </c>
      <c r="E16" s="30" t="s">
        <v>40</v>
      </c>
    </row>
    <row r="17" spans="1:5" ht="63.75">
      <c r="A17" t="s">
        <v>46</v>
      </c>
      <c r="E17" s="28" t="s">
        <v>51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52</v>
      </c>
      <c s="31">
        <f>0+I9</f>
      </c>
      <c r="O3" t="s">
        <v>12</v>
      </c>
      <c t="s">
        <v>15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15</v>
      </c>
    </row>
    <row r="5" spans="1:16" ht="12.75" customHeight="1">
      <c r="A5" t="s">
        <v>10</v>
      </c>
      <c s="12" t="s">
        <v>11</v>
      </c>
      <c s="13" t="s">
        <v>52</v>
      </c>
      <c s="5"/>
      <c s="14" t="s">
        <v>18</v>
      </c>
      <c s="5"/>
      <c s="5"/>
      <c s="5"/>
      <c s="5"/>
      <c r="O5" t="s">
        <v>14</v>
      </c>
      <c t="s">
        <v>15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15</v>
      </c>
      <c s="11" t="s">
        <v>16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0+I10+I14+I18+I22+I26+I30+I34+I38</f>
      </c>
      <c>
        <f>0+O10+O14+O18+O22+O26+O30+O34+O38</f>
      </c>
    </row>
    <row r="10" spans="1:16" ht="25.5">
      <c r="A10" s="18" t="s">
        <v>38</v>
      </c>
      <c s="23" t="s">
        <v>22</v>
      </c>
      <c s="23" t="s">
        <v>53</v>
      </c>
      <c s="18" t="s">
        <v>54</v>
      </c>
      <c s="24" t="s">
        <v>55</v>
      </c>
      <c s="25" t="s">
        <v>42</v>
      </c>
      <c s="26">
        <v>1</v>
      </c>
      <c s="26">
        <v>0</v>
      </c>
      <c s="26">
        <f>ROUND(ROUND(H10,2)*ROUND(G10,2),2)</f>
      </c>
      <c r="O10">
        <f>(I10*21)/100</f>
      </c>
      <c t="s">
        <v>15</v>
      </c>
    </row>
    <row r="11" spans="1:5" ht="12.75">
      <c r="A11" s="27" t="s">
        <v>43</v>
      </c>
      <c r="E11" s="28" t="s">
        <v>40</v>
      </c>
    </row>
    <row r="12" spans="1:5" ht="12.75">
      <c r="A12" s="29" t="s">
        <v>45</v>
      </c>
      <c r="E12" s="30" t="s">
        <v>40</v>
      </c>
    </row>
    <row r="13" spans="1:5" ht="12.75">
      <c r="A13" t="s">
        <v>46</v>
      </c>
      <c r="E13" s="28" t="s">
        <v>40</v>
      </c>
    </row>
    <row r="14" spans="1:16" ht="12.75">
      <c r="A14" s="18" t="s">
        <v>38</v>
      </c>
      <c s="23" t="s">
        <v>15</v>
      </c>
      <c s="23" t="s">
        <v>56</v>
      </c>
      <c s="18" t="s">
        <v>54</v>
      </c>
      <c s="24" t="s">
        <v>57</v>
      </c>
      <c s="25" t="s">
        <v>42</v>
      </c>
      <c s="26">
        <v>1</v>
      </c>
      <c s="26">
        <v>0</v>
      </c>
      <c s="26">
        <f>ROUND(ROUND(H14,2)*ROUND(G14,2),2)</f>
      </c>
      <c r="O14">
        <f>(I14*21)/100</f>
      </c>
      <c t="s">
        <v>15</v>
      </c>
    </row>
    <row r="15" spans="1:5" ht="12.75">
      <c r="A15" s="27" t="s">
        <v>43</v>
      </c>
      <c r="E15" s="28" t="s">
        <v>40</v>
      </c>
    </row>
    <row r="16" spans="1:5" ht="12.75">
      <c r="A16" s="29" t="s">
        <v>45</v>
      </c>
      <c r="E16" s="30" t="s">
        <v>40</v>
      </c>
    </row>
    <row r="17" spans="1:5" ht="12.75">
      <c r="A17" t="s">
        <v>46</v>
      </c>
      <c r="E17" s="28" t="s">
        <v>40</v>
      </c>
    </row>
    <row r="18" spans="1:16" ht="25.5">
      <c r="A18" s="18" t="s">
        <v>38</v>
      </c>
      <c s="23" t="s">
        <v>16</v>
      </c>
      <c s="23" t="s">
        <v>58</v>
      </c>
      <c s="18" t="s">
        <v>54</v>
      </c>
      <c s="24" t="s">
        <v>59</v>
      </c>
      <c s="25" t="s">
        <v>42</v>
      </c>
      <c s="26">
        <v>1</v>
      </c>
      <c s="26">
        <v>0</v>
      </c>
      <c s="26">
        <f>ROUND(ROUND(H18,2)*ROUND(G18,2),2)</f>
      </c>
      <c r="O18">
        <f>(I18*21)/100</f>
      </c>
      <c t="s">
        <v>15</v>
      </c>
    </row>
    <row r="19" spans="1:5" ht="12.75">
      <c r="A19" s="27" t="s">
        <v>43</v>
      </c>
      <c r="E19" s="28" t="s">
        <v>40</v>
      </c>
    </row>
    <row r="20" spans="1:5" ht="12.75">
      <c r="A20" s="29" t="s">
        <v>45</v>
      </c>
      <c r="E20" s="30" t="s">
        <v>40</v>
      </c>
    </row>
    <row r="21" spans="1:5" ht="12.75">
      <c r="A21" t="s">
        <v>46</v>
      </c>
      <c r="E21" s="28" t="s">
        <v>40</v>
      </c>
    </row>
    <row r="22" spans="1:16" ht="25.5">
      <c r="A22" s="18" t="s">
        <v>38</v>
      </c>
      <c s="23" t="s">
        <v>26</v>
      </c>
      <c s="23" t="s">
        <v>60</v>
      </c>
      <c s="18" t="s">
        <v>54</v>
      </c>
      <c s="24" t="s">
        <v>61</v>
      </c>
      <c s="25" t="s">
        <v>42</v>
      </c>
      <c s="26">
        <v>1</v>
      </c>
      <c s="26">
        <v>0</v>
      </c>
      <c s="26">
        <f>ROUND(ROUND(H22,2)*ROUND(G22,2),2)</f>
      </c>
      <c r="O22">
        <f>(I22*21)/100</f>
      </c>
      <c t="s">
        <v>15</v>
      </c>
    </row>
    <row r="23" spans="1:5" ht="12.75">
      <c r="A23" s="27" t="s">
        <v>43</v>
      </c>
      <c r="E23" s="28" t="s">
        <v>40</v>
      </c>
    </row>
    <row r="24" spans="1:5" ht="12.75">
      <c r="A24" s="29" t="s">
        <v>45</v>
      </c>
      <c r="E24" s="30" t="s">
        <v>40</v>
      </c>
    </row>
    <row r="25" spans="1:5" ht="12.75">
      <c r="A25" t="s">
        <v>46</v>
      </c>
      <c r="E25" s="28" t="s">
        <v>40</v>
      </c>
    </row>
    <row r="26" spans="1:16" ht="25.5">
      <c r="A26" s="18" t="s">
        <v>38</v>
      </c>
      <c s="23" t="s">
        <v>28</v>
      </c>
      <c s="23" t="s">
        <v>62</v>
      </c>
      <c s="18" t="s">
        <v>54</v>
      </c>
      <c s="24" t="s">
        <v>63</v>
      </c>
      <c s="25" t="s">
        <v>42</v>
      </c>
      <c s="26">
        <v>1</v>
      </c>
      <c s="26">
        <v>0</v>
      </c>
      <c s="26">
        <f>ROUND(ROUND(H26,2)*ROUND(G26,2),2)</f>
      </c>
      <c r="O26">
        <f>(I26*21)/100</f>
      </c>
      <c t="s">
        <v>15</v>
      </c>
    </row>
    <row r="27" spans="1:5" ht="12.75">
      <c r="A27" s="27" t="s">
        <v>43</v>
      </c>
      <c r="E27" s="28" t="s">
        <v>40</v>
      </c>
    </row>
    <row r="28" spans="1:5" ht="12.75">
      <c r="A28" s="29" t="s">
        <v>45</v>
      </c>
      <c r="E28" s="30" t="s">
        <v>40</v>
      </c>
    </row>
    <row r="29" spans="1:5" ht="12.75">
      <c r="A29" t="s">
        <v>46</v>
      </c>
      <c r="E29" s="28" t="s">
        <v>40</v>
      </c>
    </row>
    <row r="30" spans="1:16" ht="25.5">
      <c r="A30" s="18" t="s">
        <v>38</v>
      </c>
      <c s="23" t="s">
        <v>30</v>
      </c>
      <c s="23" t="s">
        <v>64</v>
      </c>
      <c s="18" t="s">
        <v>54</v>
      </c>
      <c s="24" t="s">
        <v>65</v>
      </c>
      <c s="25" t="s">
        <v>42</v>
      </c>
      <c s="26">
        <v>1</v>
      </c>
      <c s="26">
        <v>0</v>
      </c>
      <c s="26">
        <f>ROUND(ROUND(H30,2)*ROUND(G30,2),2)</f>
      </c>
      <c r="O30">
        <f>(I30*21)/100</f>
      </c>
      <c t="s">
        <v>15</v>
      </c>
    </row>
    <row r="31" spans="1:5" ht="12.75">
      <c r="A31" s="27" t="s">
        <v>43</v>
      </c>
      <c r="E31" s="28" t="s">
        <v>40</v>
      </c>
    </row>
    <row r="32" spans="1:5" ht="12.75">
      <c r="A32" s="29" t="s">
        <v>45</v>
      </c>
      <c r="E32" s="30" t="s">
        <v>40</v>
      </c>
    </row>
    <row r="33" spans="1:5" ht="12.75">
      <c r="A33" t="s">
        <v>46</v>
      </c>
      <c r="E33" s="28" t="s">
        <v>40</v>
      </c>
    </row>
    <row r="34" spans="1:16" ht="12.75">
      <c r="A34" s="18" t="s">
        <v>38</v>
      </c>
      <c s="23" t="s">
        <v>66</v>
      </c>
      <c s="23" t="s">
        <v>67</v>
      </c>
      <c s="18" t="s">
        <v>54</v>
      </c>
      <c s="24" t="s">
        <v>68</v>
      </c>
      <c s="25" t="s">
        <v>42</v>
      </c>
      <c s="26">
        <v>1</v>
      </c>
      <c s="26">
        <v>0</v>
      </c>
      <c s="26">
        <f>ROUND(ROUND(H34,2)*ROUND(G34,2),2)</f>
      </c>
      <c r="O34">
        <f>(I34*21)/100</f>
      </c>
      <c t="s">
        <v>15</v>
      </c>
    </row>
    <row r="35" spans="1:5" ht="12.75">
      <c r="A35" s="27" t="s">
        <v>43</v>
      </c>
      <c r="E35" s="28" t="s">
        <v>40</v>
      </c>
    </row>
    <row r="36" spans="1:5" ht="12.75">
      <c r="A36" s="29" t="s">
        <v>45</v>
      </c>
      <c r="E36" s="30" t="s">
        <v>40</v>
      </c>
    </row>
    <row r="37" spans="1:5" ht="12.75">
      <c r="A37" t="s">
        <v>46</v>
      </c>
      <c r="E37" s="28" t="s">
        <v>40</v>
      </c>
    </row>
    <row r="38" spans="1:16" ht="12.75">
      <c r="A38" s="18" t="s">
        <v>38</v>
      </c>
      <c s="23" t="s">
        <v>69</v>
      </c>
      <c s="23" t="s">
        <v>70</v>
      </c>
      <c s="18" t="s">
        <v>40</v>
      </c>
      <c s="24" t="s">
        <v>71</v>
      </c>
      <c s="25" t="s">
        <v>42</v>
      </c>
      <c s="26">
        <v>1</v>
      </c>
      <c s="26">
        <v>0</v>
      </c>
      <c s="26">
        <f>ROUND(ROUND(H38,2)*ROUND(G38,2),2)</f>
      </c>
      <c r="O38">
        <f>(I38*21)/100</f>
      </c>
      <c t="s">
        <v>15</v>
      </c>
    </row>
    <row r="39" spans="1:5" ht="114.75">
      <c r="A39" s="27" t="s">
        <v>43</v>
      </c>
      <c r="E39" s="28" t="s">
        <v>72</v>
      </c>
    </row>
    <row r="40" spans="1:5" ht="12.75">
      <c r="A40" s="29" t="s">
        <v>45</v>
      </c>
      <c r="E40" s="30" t="s">
        <v>73</v>
      </c>
    </row>
    <row r="41" spans="1:5" ht="12.75">
      <c r="A41" t="s">
        <v>46</v>
      </c>
      <c r="E41" s="28" t="s">
        <v>74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0+O8+O21+O74+O79+O120+O125</f>
      </c>
      <c t="s">
        <v>16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75</v>
      </c>
      <c s="31">
        <f>0+I8+I21+I74+I79+I120+I125</f>
      </c>
      <c r="O3" t="s">
        <v>12</v>
      </c>
      <c t="s">
        <v>15</v>
      </c>
    </row>
    <row r="4" spans="1:16" ht="15" customHeight="1">
      <c r="A4" t="s">
        <v>6</v>
      </c>
      <c s="12" t="s">
        <v>11</v>
      </c>
      <c s="13" t="s">
        <v>75</v>
      </c>
      <c s="5"/>
      <c s="14" t="s">
        <v>5</v>
      </c>
      <c s="5"/>
      <c s="5"/>
      <c s="19"/>
      <c s="19"/>
      <c r="O4" t="s">
        <v>13</v>
      </c>
      <c t="s">
        <v>15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15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15</v>
      </c>
      <c s="11" t="s">
        <v>16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0+I9+I13+I17</f>
      </c>
      <c>
        <f>0+O9+O13+O17</f>
      </c>
    </row>
    <row r="9" spans="1:16" ht="12.75">
      <c r="A9" s="18" t="s">
        <v>38</v>
      </c>
      <c s="23" t="s">
        <v>22</v>
      </c>
      <c s="23" t="s">
        <v>76</v>
      </c>
      <c s="18" t="s">
        <v>77</v>
      </c>
      <c s="24" t="s">
        <v>78</v>
      </c>
      <c s="25" t="s">
        <v>79</v>
      </c>
      <c s="26">
        <v>1519.5</v>
      </c>
      <c s="26">
        <v>0</v>
      </c>
      <c s="26">
        <f>ROUND(ROUND(H9,2)*ROUND(G9,2),2)</f>
      </c>
      <c r="O9">
        <f>(I9*21)/100</f>
      </c>
      <c t="s">
        <v>15</v>
      </c>
    </row>
    <row r="10" spans="1:5" ht="25.5">
      <c r="A10" s="27" t="s">
        <v>43</v>
      </c>
      <c r="E10" s="28" t="s">
        <v>80</v>
      </c>
    </row>
    <row r="11" spans="1:5" ht="76.5">
      <c r="A11" s="29" t="s">
        <v>45</v>
      </c>
      <c r="E11" s="30" t="s">
        <v>81</v>
      </c>
    </row>
    <row r="12" spans="1:5" ht="25.5">
      <c r="A12" t="s">
        <v>46</v>
      </c>
      <c r="E12" s="28" t="s">
        <v>82</v>
      </c>
    </row>
    <row r="13" spans="1:16" ht="12.75">
      <c r="A13" s="18" t="s">
        <v>38</v>
      </c>
      <c s="23" t="s">
        <v>15</v>
      </c>
      <c s="23" t="s">
        <v>76</v>
      </c>
      <c s="18" t="s">
        <v>83</v>
      </c>
      <c s="24" t="s">
        <v>78</v>
      </c>
      <c s="25" t="s">
        <v>79</v>
      </c>
      <c s="26">
        <v>43.2</v>
      </c>
      <c s="26">
        <v>0</v>
      </c>
      <c s="26">
        <f>ROUND(ROUND(H13,2)*ROUND(G13,2),2)</f>
      </c>
      <c r="O13">
        <f>(I13*21)/100</f>
      </c>
      <c t="s">
        <v>15</v>
      </c>
    </row>
    <row r="14" spans="1:5" ht="12.75">
      <c r="A14" s="27" t="s">
        <v>43</v>
      </c>
      <c r="E14" s="28" t="s">
        <v>84</v>
      </c>
    </row>
    <row r="15" spans="1:5" ht="12.75">
      <c r="A15" s="29" t="s">
        <v>45</v>
      </c>
      <c r="E15" s="30" t="s">
        <v>85</v>
      </c>
    </row>
    <row r="16" spans="1:5" ht="25.5">
      <c r="A16" t="s">
        <v>46</v>
      </c>
      <c r="E16" s="28" t="s">
        <v>82</v>
      </c>
    </row>
    <row r="17" spans="1:16" ht="12.75">
      <c r="A17" s="18" t="s">
        <v>38</v>
      </c>
      <c s="23" t="s">
        <v>16</v>
      </c>
      <c s="23" t="s">
        <v>86</v>
      </c>
      <c s="18" t="s">
        <v>40</v>
      </c>
      <c s="24" t="s">
        <v>87</v>
      </c>
      <c s="25" t="s">
        <v>79</v>
      </c>
      <c s="26">
        <v>14.4</v>
      </c>
      <c s="26">
        <v>0</v>
      </c>
      <c s="26">
        <f>ROUND(ROUND(H17,2)*ROUND(G17,2),2)</f>
      </c>
      <c r="O17">
        <f>(I17*21)/100</f>
      </c>
      <c t="s">
        <v>15</v>
      </c>
    </row>
    <row r="18" spans="1:5" ht="38.25">
      <c r="A18" s="27" t="s">
        <v>43</v>
      </c>
      <c r="E18" s="28" t="s">
        <v>88</v>
      </c>
    </row>
    <row r="19" spans="1:5" ht="12.75">
      <c r="A19" s="29" t="s">
        <v>45</v>
      </c>
      <c r="E19" s="30" t="s">
        <v>89</v>
      </c>
    </row>
    <row r="20" spans="1:5" ht="25.5">
      <c r="A20" t="s">
        <v>46</v>
      </c>
      <c r="E20" s="28" t="s">
        <v>82</v>
      </c>
    </row>
    <row r="21" spans="1:18" ht="12.75" customHeight="1">
      <c r="A21" s="5" t="s">
        <v>36</v>
      </c>
      <c s="5"/>
      <c s="34" t="s">
        <v>22</v>
      </c>
      <c s="5"/>
      <c s="21" t="s">
        <v>90</v>
      </c>
      <c s="5"/>
      <c s="5"/>
      <c s="5"/>
      <c s="35">
        <f>0+Q21</f>
      </c>
      <c r="O21">
        <f>0+R21</f>
      </c>
      <c r="Q21">
        <f>0+I22+I26+I30+I34+I38+I42+I46+I50+I54+I58+I62+I66+I70</f>
      </c>
      <c>
        <f>0+O22+O26+O30+O34+O38+O42+O46+O50+O54+O58+O62+O66+O70</f>
      </c>
    </row>
    <row r="22" spans="1:16" ht="12.75">
      <c r="A22" s="18" t="s">
        <v>38</v>
      </c>
      <c s="23" t="s">
        <v>26</v>
      </c>
      <c s="23" t="s">
        <v>91</v>
      </c>
      <c s="18" t="s">
        <v>40</v>
      </c>
      <c s="24" t="s">
        <v>92</v>
      </c>
      <c s="25" t="s">
        <v>93</v>
      </c>
      <c s="26">
        <v>50</v>
      </c>
      <c s="26">
        <v>0</v>
      </c>
      <c s="26">
        <f>ROUND(ROUND(H22,2)*ROUND(G22,2),2)</f>
      </c>
      <c r="O22">
        <f>(I22*21)/100</f>
      </c>
      <c t="s">
        <v>15</v>
      </c>
    </row>
    <row r="23" spans="1:5" ht="25.5">
      <c r="A23" s="27" t="s">
        <v>43</v>
      </c>
      <c r="E23" s="28" t="s">
        <v>94</v>
      </c>
    </row>
    <row r="24" spans="1:5" ht="12.75">
      <c r="A24" s="29" t="s">
        <v>45</v>
      </c>
      <c r="E24" s="30" t="s">
        <v>95</v>
      </c>
    </row>
    <row r="25" spans="1:5" ht="38.25">
      <c r="A25" t="s">
        <v>46</v>
      </c>
      <c r="E25" s="28" t="s">
        <v>96</v>
      </c>
    </row>
    <row r="26" spans="1:16" ht="25.5">
      <c r="A26" s="18" t="s">
        <v>38</v>
      </c>
      <c s="23" t="s">
        <v>28</v>
      </c>
      <c s="23" t="s">
        <v>97</v>
      </c>
      <c s="18" t="s">
        <v>40</v>
      </c>
      <c s="24" t="s">
        <v>98</v>
      </c>
      <c s="25" t="s">
        <v>99</v>
      </c>
      <c s="26">
        <v>48</v>
      </c>
      <c s="26">
        <v>0</v>
      </c>
      <c s="26">
        <f>ROUND(ROUND(H26,2)*ROUND(G26,2),2)</f>
      </c>
      <c r="O26">
        <f>(I26*21)/100</f>
      </c>
      <c t="s">
        <v>15</v>
      </c>
    </row>
    <row r="27" spans="1:5" ht="12.75">
      <c r="A27" s="27" t="s">
        <v>43</v>
      </c>
      <c r="E27" s="28" t="s">
        <v>100</v>
      </c>
    </row>
    <row r="28" spans="1:5" ht="12.75">
      <c r="A28" s="29" t="s">
        <v>45</v>
      </c>
      <c r="E28" s="30" t="s">
        <v>101</v>
      </c>
    </row>
    <row r="29" spans="1:5" ht="63.75">
      <c r="A29" t="s">
        <v>46</v>
      </c>
      <c r="E29" s="28" t="s">
        <v>102</v>
      </c>
    </row>
    <row r="30" spans="1:16" ht="25.5">
      <c r="A30" s="18" t="s">
        <v>38</v>
      </c>
      <c s="23" t="s">
        <v>30</v>
      </c>
      <c s="23" t="s">
        <v>103</v>
      </c>
      <c s="18" t="s">
        <v>77</v>
      </c>
      <c s="24" t="s">
        <v>104</v>
      </c>
      <c s="25" t="s">
        <v>99</v>
      </c>
      <c s="26">
        <v>18</v>
      </c>
      <c s="26">
        <v>0</v>
      </c>
      <c s="26">
        <f>ROUND(ROUND(H30,2)*ROUND(G30,2),2)</f>
      </c>
      <c r="O30">
        <f>(I30*21)/100</f>
      </c>
      <c t="s">
        <v>15</v>
      </c>
    </row>
    <row r="31" spans="1:5" ht="12.75">
      <c r="A31" s="27" t="s">
        <v>43</v>
      </c>
      <c r="E31" s="28" t="s">
        <v>105</v>
      </c>
    </row>
    <row r="32" spans="1:5" ht="12.75">
      <c r="A32" s="29" t="s">
        <v>45</v>
      </c>
      <c r="E32" s="30" t="s">
        <v>106</v>
      </c>
    </row>
    <row r="33" spans="1:5" ht="63.75">
      <c r="A33" t="s">
        <v>46</v>
      </c>
      <c r="E33" s="28" t="s">
        <v>102</v>
      </c>
    </row>
    <row r="34" spans="1:16" ht="25.5">
      <c r="A34" s="18" t="s">
        <v>38</v>
      </c>
      <c s="23" t="s">
        <v>66</v>
      </c>
      <c s="23" t="s">
        <v>107</v>
      </c>
      <c s="18" t="s">
        <v>83</v>
      </c>
      <c s="24" t="s">
        <v>108</v>
      </c>
      <c s="25" t="s">
        <v>99</v>
      </c>
      <c s="26">
        <v>6</v>
      </c>
      <c s="26">
        <v>0</v>
      </c>
      <c s="26">
        <f>ROUND(ROUND(H34,2)*ROUND(G34,2),2)</f>
      </c>
      <c r="O34">
        <f>(I34*21)/100</f>
      </c>
      <c t="s">
        <v>15</v>
      </c>
    </row>
    <row r="35" spans="1:5" ht="12.75">
      <c r="A35" s="27" t="s">
        <v>43</v>
      </c>
      <c r="E35" s="28" t="s">
        <v>109</v>
      </c>
    </row>
    <row r="36" spans="1:5" ht="12.75">
      <c r="A36" s="29" t="s">
        <v>45</v>
      </c>
      <c r="E36" s="30" t="s">
        <v>110</v>
      </c>
    </row>
    <row r="37" spans="1:5" ht="63.75">
      <c r="A37" t="s">
        <v>46</v>
      </c>
      <c r="E37" s="28" t="s">
        <v>102</v>
      </c>
    </row>
    <row r="38" spans="1:16" ht="25.5">
      <c r="A38" s="18" t="s">
        <v>38</v>
      </c>
      <c s="23" t="s">
        <v>69</v>
      </c>
      <c s="23" t="s">
        <v>111</v>
      </c>
      <c s="18" t="s">
        <v>83</v>
      </c>
      <c s="24" t="s">
        <v>112</v>
      </c>
      <c s="25" t="s">
        <v>113</v>
      </c>
      <c s="26">
        <v>576</v>
      </c>
      <c s="26">
        <v>0</v>
      </c>
      <c s="26">
        <f>ROUND(ROUND(H38,2)*ROUND(G38,2),2)</f>
      </c>
      <c r="O38">
        <f>(I38*21)/100</f>
      </c>
      <c t="s">
        <v>15</v>
      </c>
    </row>
    <row r="39" spans="1:5" ht="12.75">
      <c r="A39" s="27" t="s">
        <v>43</v>
      </c>
      <c r="E39" s="28" t="s">
        <v>40</v>
      </c>
    </row>
    <row r="40" spans="1:5" ht="12.75">
      <c r="A40" s="29" t="s">
        <v>45</v>
      </c>
      <c r="E40" s="30" t="s">
        <v>114</v>
      </c>
    </row>
    <row r="41" spans="1:5" ht="25.5">
      <c r="A41" t="s">
        <v>46</v>
      </c>
      <c r="E41" s="28" t="s">
        <v>115</v>
      </c>
    </row>
    <row r="42" spans="1:16" ht="12.75">
      <c r="A42" s="18" t="s">
        <v>38</v>
      </c>
      <c s="23" t="s">
        <v>33</v>
      </c>
      <c s="23" t="s">
        <v>116</v>
      </c>
      <c s="18" t="s">
        <v>40</v>
      </c>
      <c s="24" t="s">
        <v>117</v>
      </c>
      <c s="25" t="s">
        <v>99</v>
      </c>
      <c s="26">
        <v>360.55</v>
      </c>
      <c s="26">
        <v>0</v>
      </c>
      <c s="26">
        <f>ROUND(ROUND(H42,2)*ROUND(G42,2),2)</f>
      </c>
      <c r="O42">
        <f>(I42*21)/100</f>
      </c>
      <c t="s">
        <v>15</v>
      </c>
    </row>
    <row r="43" spans="1:5" ht="25.5">
      <c r="A43" s="27" t="s">
        <v>43</v>
      </c>
      <c r="E43" s="28" t="s">
        <v>118</v>
      </c>
    </row>
    <row r="44" spans="1:5" ht="76.5">
      <c r="A44" s="29" t="s">
        <v>45</v>
      </c>
      <c r="E44" s="30" t="s">
        <v>119</v>
      </c>
    </row>
    <row r="45" spans="1:5" ht="25.5">
      <c r="A45" t="s">
        <v>46</v>
      </c>
      <c r="E45" s="28" t="s">
        <v>120</v>
      </c>
    </row>
    <row r="46" spans="1:16" ht="12.75">
      <c r="A46" s="18" t="s">
        <v>38</v>
      </c>
      <c s="23" t="s">
        <v>35</v>
      </c>
      <c s="23" t="s">
        <v>121</v>
      </c>
      <c s="18" t="s">
        <v>40</v>
      </c>
      <c s="24" t="s">
        <v>122</v>
      </c>
      <c s="25" t="s">
        <v>123</v>
      </c>
      <c s="26">
        <v>1356.5</v>
      </c>
      <c s="26">
        <v>0</v>
      </c>
      <c s="26">
        <f>ROUND(ROUND(H46,2)*ROUND(G46,2),2)</f>
      </c>
      <c r="O46">
        <f>(I46*21)/100</f>
      </c>
      <c t="s">
        <v>15</v>
      </c>
    </row>
    <row r="47" spans="1:5" ht="38.25">
      <c r="A47" s="27" t="s">
        <v>43</v>
      </c>
      <c r="E47" s="28" t="s">
        <v>124</v>
      </c>
    </row>
    <row r="48" spans="1:5" ht="38.25">
      <c r="A48" s="29" t="s">
        <v>45</v>
      </c>
      <c r="E48" s="30" t="s">
        <v>125</v>
      </c>
    </row>
    <row r="49" spans="1:5" ht="25.5">
      <c r="A49" t="s">
        <v>46</v>
      </c>
      <c r="E49" s="28" t="s">
        <v>126</v>
      </c>
    </row>
    <row r="50" spans="1:16" ht="12.75">
      <c r="A50" s="18" t="s">
        <v>38</v>
      </c>
      <c s="23" t="s">
        <v>127</v>
      </c>
      <c s="23" t="s">
        <v>128</v>
      </c>
      <c s="18" t="s">
        <v>40</v>
      </c>
      <c s="24" t="s">
        <v>129</v>
      </c>
      <c s="25" t="s">
        <v>99</v>
      </c>
      <c s="26">
        <v>106</v>
      </c>
      <c s="26">
        <v>0</v>
      </c>
      <c s="26">
        <f>ROUND(ROUND(H50,2)*ROUND(G50,2),2)</f>
      </c>
      <c r="O50">
        <f>(I50*21)/100</f>
      </c>
      <c t="s">
        <v>15</v>
      </c>
    </row>
    <row r="51" spans="1:5" ht="12.75">
      <c r="A51" s="27" t="s">
        <v>43</v>
      </c>
      <c r="E51" s="28" t="s">
        <v>40</v>
      </c>
    </row>
    <row r="52" spans="1:5" ht="63.75">
      <c r="A52" s="29" t="s">
        <v>45</v>
      </c>
      <c r="E52" s="30" t="s">
        <v>130</v>
      </c>
    </row>
    <row r="53" spans="1:5" ht="369.75">
      <c r="A53" t="s">
        <v>46</v>
      </c>
      <c r="E53" s="28" t="s">
        <v>131</v>
      </c>
    </row>
    <row r="54" spans="1:16" ht="12.75">
      <c r="A54" s="18" t="s">
        <v>38</v>
      </c>
      <c s="23" t="s">
        <v>132</v>
      </c>
      <c s="23" t="s">
        <v>133</v>
      </c>
      <c s="18" t="s">
        <v>40</v>
      </c>
      <c s="24" t="s">
        <v>134</v>
      </c>
      <c s="25" t="s">
        <v>93</v>
      </c>
      <c s="26">
        <v>1115</v>
      </c>
      <c s="26">
        <v>0</v>
      </c>
      <c s="26">
        <f>ROUND(ROUND(H54,2)*ROUND(G54,2),2)</f>
      </c>
      <c r="O54">
        <f>(I54*21)/100</f>
      </c>
      <c t="s">
        <v>15</v>
      </c>
    </row>
    <row r="55" spans="1:5" ht="25.5">
      <c r="A55" s="27" t="s">
        <v>43</v>
      </c>
      <c r="E55" s="28" t="s">
        <v>135</v>
      </c>
    </row>
    <row r="56" spans="1:5" ht="25.5">
      <c r="A56" s="29" t="s">
        <v>45</v>
      </c>
      <c r="E56" s="30" t="s">
        <v>136</v>
      </c>
    </row>
    <row r="57" spans="1:5" ht="63.75">
      <c r="A57" t="s">
        <v>46</v>
      </c>
      <c r="E57" s="28" t="s">
        <v>137</v>
      </c>
    </row>
    <row r="58" spans="1:16" ht="12.75">
      <c r="A58" s="18" t="s">
        <v>38</v>
      </c>
      <c s="23" t="s">
        <v>138</v>
      </c>
      <c s="23" t="s">
        <v>139</v>
      </c>
      <c s="18" t="s">
        <v>40</v>
      </c>
      <c s="24" t="s">
        <v>140</v>
      </c>
      <c s="25" t="s">
        <v>123</v>
      </c>
      <c s="26">
        <v>2200</v>
      </c>
      <c s="26">
        <v>0</v>
      </c>
      <c s="26">
        <f>ROUND(ROUND(H58,2)*ROUND(G58,2),2)</f>
      </c>
      <c r="O58">
        <f>(I58*21)/100</f>
      </c>
      <c t="s">
        <v>15</v>
      </c>
    </row>
    <row r="59" spans="1:5" ht="25.5">
      <c r="A59" s="27" t="s">
        <v>43</v>
      </c>
      <c r="E59" s="28" t="s">
        <v>141</v>
      </c>
    </row>
    <row r="60" spans="1:5" ht="12.75">
      <c r="A60" s="29" t="s">
        <v>45</v>
      </c>
      <c r="E60" s="30" t="s">
        <v>142</v>
      </c>
    </row>
    <row r="61" spans="1:5" ht="63.75">
      <c r="A61" t="s">
        <v>46</v>
      </c>
      <c r="E61" s="28" t="s">
        <v>143</v>
      </c>
    </row>
    <row r="62" spans="1:16" ht="12.75">
      <c r="A62" s="18" t="s">
        <v>38</v>
      </c>
      <c s="23" t="s">
        <v>144</v>
      </c>
      <c s="23" t="s">
        <v>145</v>
      </c>
      <c s="18" t="s">
        <v>40</v>
      </c>
      <c s="24" t="s">
        <v>146</v>
      </c>
      <c s="25" t="s">
        <v>99</v>
      </c>
      <c s="26">
        <v>106</v>
      </c>
      <c s="26">
        <v>0</v>
      </c>
      <c s="26">
        <f>ROUND(ROUND(H62,2)*ROUND(G62,2),2)</f>
      </c>
      <c r="O62">
        <f>(I62*21)/100</f>
      </c>
      <c t="s">
        <v>15</v>
      </c>
    </row>
    <row r="63" spans="1:5" ht="12.75">
      <c r="A63" s="27" t="s">
        <v>43</v>
      </c>
      <c r="E63" s="28" t="s">
        <v>147</v>
      </c>
    </row>
    <row r="64" spans="1:5" ht="12.75">
      <c r="A64" s="29" t="s">
        <v>45</v>
      </c>
      <c r="E64" s="30" t="s">
        <v>40</v>
      </c>
    </row>
    <row r="65" spans="1:5" ht="191.25">
      <c r="A65" t="s">
        <v>46</v>
      </c>
      <c r="E65" s="28" t="s">
        <v>148</v>
      </c>
    </row>
    <row r="66" spans="1:16" ht="12.75">
      <c r="A66" s="18" t="s">
        <v>38</v>
      </c>
      <c s="23" t="s">
        <v>149</v>
      </c>
      <c s="23" t="s">
        <v>150</v>
      </c>
      <c s="18" t="s">
        <v>40</v>
      </c>
      <c s="24" t="s">
        <v>151</v>
      </c>
      <c s="25" t="s">
        <v>99</v>
      </c>
      <c s="26">
        <v>96</v>
      </c>
      <c s="26">
        <v>0</v>
      </c>
      <c s="26">
        <f>ROUND(ROUND(H66,2)*ROUND(G66,2),2)</f>
      </c>
      <c r="O66">
        <f>(I66*21)/100</f>
      </c>
      <c t="s">
        <v>15</v>
      </c>
    </row>
    <row r="67" spans="1:5" ht="25.5">
      <c r="A67" s="27" t="s">
        <v>43</v>
      </c>
      <c r="E67" s="28" t="s">
        <v>152</v>
      </c>
    </row>
    <row r="68" spans="1:5" ht="12.75">
      <c r="A68" s="29" t="s">
        <v>45</v>
      </c>
      <c r="E68" s="30" t="s">
        <v>153</v>
      </c>
    </row>
    <row r="69" spans="1:5" ht="267.75">
      <c r="A69" t="s">
        <v>46</v>
      </c>
      <c r="E69" s="28" t="s">
        <v>154</v>
      </c>
    </row>
    <row r="70" spans="1:16" ht="12.75">
      <c r="A70" s="18" t="s">
        <v>38</v>
      </c>
      <c s="23" t="s">
        <v>155</v>
      </c>
      <c s="23" t="s">
        <v>156</v>
      </c>
      <c s="18" t="s">
        <v>40</v>
      </c>
      <c s="24" t="s">
        <v>157</v>
      </c>
      <c s="25" t="s">
        <v>99</v>
      </c>
      <c s="26">
        <v>60</v>
      </c>
      <c s="26">
        <v>0</v>
      </c>
      <c s="26">
        <f>ROUND(ROUND(H70,2)*ROUND(G70,2),2)</f>
      </c>
      <c r="O70">
        <f>(I70*21)/100</f>
      </c>
      <c t="s">
        <v>15</v>
      </c>
    </row>
    <row r="71" spans="1:5" ht="12.75">
      <c r="A71" s="27" t="s">
        <v>43</v>
      </c>
      <c r="E71" s="28" t="s">
        <v>158</v>
      </c>
    </row>
    <row r="72" spans="1:5" ht="12.75">
      <c r="A72" s="29" t="s">
        <v>45</v>
      </c>
      <c r="E72" s="30" t="s">
        <v>159</v>
      </c>
    </row>
    <row r="73" spans="1:5" ht="242.25">
      <c r="A73" t="s">
        <v>46</v>
      </c>
      <c r="E73" s="28" t="s">
        <v>160</v>
      </c>
    </row>
    <row r="74" spans="1:18" ht="12.75" customHeight="1">
      <c r="A74" s="5" t="s">
        <v>36</v>
      </c>
      <c s="5"/>
      <c s="34" t="s">
        <v>15</v>
      </c>
      <c s="5"/>
      <c s="21" t="s">
        <v>161</v>
      </c>
      <c s="5"/>
      <c s="5"/>
      <c s="5"/>
      <c s="35">
        <f>0+Q74</f>
      </c>
      <c r="O74">
        <f>0+R74</f>
      </c>
      <c r="Q74">
        <f>0+I75</f>
      </c>
      <c>
        <f>0+O75</f>
      </c>
    </row>
    <row r="75" spans="1:16" ht="12.75">
      <c r="A75" s="18" t="s">
        <v>38</v>
      </c>
      <c s="23" t="s">
        <v>162</v>
      </c>
      <c s="23" t="s">
        <v>163</v>
      </c>
      <c s="18" t="s">
        <v>40</v>
      </c>
      <c s="24" t="s">
        <v>164</v>
      </c>
      <c s="25" t="s">
        <v>93</v>
      </c>
      <c s="26">
        <v>372</v>
      </c>
      <c s="26">
        <v>0</v>
      </c>
      <c s="26">
        <f>ROUND(ROUND(H75,2)*ROUND(G75,2),2)</f>
      </c>
      <c r="O75">
        <f>(I75*21)/100</f>
      </c>
      <c t="s">
        <v>15</v>
      </c>
    </row>
    <row r="76" spans="1:5" ht="12.75">
      <c r="A76" s="27" t="s">
        <v>43</v>
      </c>
      <c r="E76" s="28" t="s">
        <v>165</v>
      </c>
    </row>
    <row r="77" spans="1:5" ht="38.25">
      <c r="A77" s="29" t="s">
        <v>45</v>
      </c>
      <c r="E77" s="30" t="s">
        <v>166</v>
      </c>
    </row>
    <row r="78" spans="1:5" ht="102">
      <c r="A78" t="s">
        <v>46</v>
      </c>
      <c r="E78" s="28" t="s">
        <v>167</v>
      </c>
    </row>
    <row r="79" spans="1:18" ht="12.75" customHeight="1">
      <c r="A79" s="5" t="s">
        <v>36</v>
      </c>
      <c s="5"/>
      <c s="34" t="s">
        <v>28</v>
      </c>
      <c s="5"/>
      <c s="21" t="s">
        <v>168</v>
      </c>
      <c s="5"/>
      <c s="5"/>
      <c s="5"/>
      <c s="35">
        <f>0+Q79</f>
      </c>
      <c r="O79">
        <f>0+R79</f>
      </c>
      <c r="Q79">
        <f>0+I80+I84+I88+I92+I96+I100+I104+I108+I112+I116</f>
      </c>
      <c>
        <f>0+O80+O84+O88+O92+O96+O100+O104+O108+O112+O116</f>
      </c>
    </row>
    <row r="80" spans="1:16" ht="12.75">
      <c r="A80" s="18" t="s">
        <v>38</v>
      </c>
      <c s="23" t="s">
        <v>169</v>
      </c>
      <c s="23" t="s">
        <v>170</v>
      </c>
      <c s="18" t="s">
        <v>40</v>
      </c>
      <c s="24" t="s">
        <v>171</v>
      </c>
      <c s="25" t="s">
        <v>99</v>
      </c>
      <c s="26">
        <v>72</v>
      </c>
      <c s="26">
        <v>0</v>
      </c>
      <c s="26">
        <f>ROUND(ROUND(H80,2)*ROUND(G80,2),2)</f>
      </c>
      <c r="O80">
        <f>(I80*21)/100</f>
      </c>
      <c t="s">
        <v>15</v>
      </c>
    </row>
    <row r="81" spans="1:5" ht="25.5">
      <c r="A81" s="27" t="s">
        <v>43</v>
      </c>
      <c r="E81" s="28" t="s">
        <v>172</v>
      </c>
    </row>
    <row r="82" spans="1:5" ht="12.75">
      <c r="A82" s="29" t="s">
        <v>45</v>
      </c>
      <c r="E82" s="30" t="s">
        <v>173</v>
      </c>
    </row>
    <row r="83" spans="1:5" ht="51">
      <c r="A83" t="s">
        <v>46</v>
      </c>
      <c r="E83" s="28" t="s">
        <v>174</v>
      </c>
    </row>
    <row r="84" spans="1:16" ht="12.75">
      <c r="A84" s="18" t="s">
        <v>38</v>
      </c>
      <c s="23" t="s">
        <v>175</v>
      </c>
      <c s="23" t="s">
        <v>176</v>
      </c>
      <c s="18" t="s">
        <v>40</v>
      </c>
      <c s="24" t="s">
        <v>177</v>
      </c>
      <c s="25" t="s">
        <v>99</v>
      </c>
      <c s="26">
        <v>10</v>
      </c>
      <c s="26">
        <v>0</v>
      </c>
      <c s="26">
        <f>ROUND(ROUND(H84,2)*ROUND(G84,2),2)</f>
      </c>
      <c r="O84">
        <f>(I84*21)/100</f>
      </c>
      <c t="s">
        <v>15</v>
      </c>
    </row>
    <row r="85" spans="1:5" ht="25.5">
      <c r="A85" s="27" t="s">
        <v>43</v>
      </c>
      <c r="E85" s="28" t="s">
        <v>178</v>
      </c>
    </row>
    <row r="86" spans="1:5" ht="12.75">
      <c r="A86" s="29" t="s">
        <v>45</v>
      </c>
      <c r="E86" s="30" t="s">
        <v>179</v>
      </c>
    </row>
    <row r="87" spans="1:5" ht="51">
      <c r="A87" t="s">
        <v>46</v>
      </c>
      <c r="E87" s="28" t="s">
        <v>174</v>
      </c>
    </row>
    <row r="88" spans="1:16" ht="12.75">
      <c r="A88" s="18" t="s">
        <v>38</v>
      </c>
      <c s="23" t="s">
        <v>180</v>
      </c>
      <c s="23" t="s">
        <v>181</v>
      </c>
      <c s="18" t="s">
        <v>40</v>
      </c>
      <c s="24" t="s">
        <v>182</v>
      </c>
      <c s="25" t="s">
        <v>99</v>
      </c>
      <c s="26">
        <v>10</v>
      </c>
      <c s="26">
        <v>0</v>
      </c>
      <c s="26">
        <f>ROUND(ROUND(H88,2)*ROUND(G88,2),2)</f>
      </c>
      <c r="O88">
        <f>(I88*21)/100</f>
      </c>
      <c t="s">
        <v>15</v>
      </c>
    </row>
    <row r="89" spans="1:5" ht="25.5">
      <c r="A89" s="27" t="s">
        <v>43</v>
      </c>
      <c r="E89" s="28" t="s">
        <v>183</v>
      </c>
    </row>
    <row r="90" spans="1:5" ht="25.5">
      <c r="A90" s="29" t="s">
        <v>45</v>
      </c>
      <c r="E90" s="30" t="s">
        <v>184</v>
      </c>
    </row>
    <row r="91" spans="1:5" ht="102">
      <c r="A91" t="s">
        <v>46</v>
      </c>
      <c r="E91" s="28" t="s">
        <v>185</v>
      </c>
    </row>
    <row r="92" spans="1:16" ht="12.75">
      <c r="A92" s="18" t="s">
        <v>38</v>
      </c>
      <c s="23" t="s">
        <v>186</v>
      </c>
      <c s="23" t="s">
        <v>187</v>
      </c>
      <c s="18" t="s">
        <v>40</v>
      </c>
      <c s="24" t="s">
        <v>188</v>
      </c>
      <c s="25" t="s">
        <v>99</v>
      </c>
      <c s="26">
        <v>2266.5</v>
      </c>
      <c s="26">
        <v>0</v>
      </c>
      <c s="26">
        <f>ROUND(ROUND(H92,2)*ROUND(G92,2),2)</f>
      </c>
      <c r="O92">
        <f>(I92*21)/100</f>
      </c>
      <c t="s">
        <v>15</v>
      </c>
    </row>
    <row r="93" spans="1:5" ht="12.75">
      <c r="A93" s="27" t="s">
        <v>43</v>
      </c>
      <c r="E93" s="28" t="s">
        <v>189</v>
      </c>
    </row>
    <row r="94" spans="1:5" ht="25.5">
      <c r="A94" s="29" t="s">
        <v>45</v>
      </c>
      <c r="E94" s="30" t="s">
        <v>190</v>
      </c>
    </row>
    <row r="95" spans="1:5" ht="76.5">
      <c r="A95" t="s">
        <v>46</v>
      </c>
      <c r="E95" s="28" t="s">
        <v>191</v>
      </c>
    </row>
    <row r="96" spans="1:16" ht="12.75">
      <c r="A96" s="18" t="s">
        <v>38</v>
      </c>
      <c s="23" t="s">
        <v>192</v>
      </c>
      <c s="23" t="s">
        <v>193</v>
      </c>
      <c s="18" t="s">
        <v>40</v>
      </c>
      <c s="24" t="s">
        <v>194</v>
      </c>
      <c s="25" t="s">
        <v>93</v>
      </c>
      <c s="26">
        <v>1115</v>
      </c>
      <c s="26">
        <v>0</v>
      </c>
      <c s="26">
        <f>ROUND(ROUND(H96,2)*ROUND(G96,2),2)</f>
      </c>
      <c r="O96">
        <f>(I96*21)/100</f>
      </c>
      <c t="s">
        <v>15</v>
      </c>
    </row>
    <row r="97" spans="1:5" ht="25.5">
      <c r="A97" s="27" t="s">
        <v>43</v>
      </c>
      <c r="E97" s="28" t="s">
        <v>195</v>
      </c>
    </row>
    <row r="98" spans="1:5" ht="25.5">
      <c r="A98" s="29" t="s">
        <v>45</v>
      </c>
      <c r="E98" s="30" t="s">
        <v>136</v>
      </c>
    </row>
    <row r="99" spans="1:5" ht="102">
      <c r="A99" t="s">
        <v>46</v>
      </c>
      <c r="E99" s="28" t="s">
        <v>185</v>
      </c>
    </row>
    <row r="100" spans="1:16" ht="12.75">
      <c r="A100" s="18" t="s">
        <v>38</v>
      </c>
      <c s="23" t="s">
        <v>196</v>
      </c>
      <c s="23" t="s">
        <v>197</v>
      </c>
      <c s="18" t="s">
        <v>40</v>
      </c>
      <c s="24" t="s">
        <v>198</v>
      </c>
      <c s="25" t="s">
        <v>93</v>
      </c>
      <c s="26">
        <v>7555</v>
      </c>
      <c s="26">
        <v>0</v>
      </c>
      <c s="26">
        <f>ROUND(ROUND(H100,2)*ROUND(G100,2),2)</f>
      </c>
      <c r="O100">
        <f>(I100*21)/100</f>
      </c>
      <c t="s">
        <v>15</v>
      </c>
    </row>
    <row r="101" spans="1:5" ht="12.75">
      <c r="A101" s="27" t="s">
        <v>43</v>
      </c>
      <c r="E101" s="28" t="s">
        <v>199</v>
      </c>
    </row>
    <row r="102" spans="1:5" ht="38.25">
      <c r="A102" s="29" t="s">
        <v>45</v>
      </c>
      <c r="E102" s="30" t="s">
        <v>200</v>
      </c>
    </row>
    <row r="103" spans="1:5" ht="51">
      <c r="A103" t="s">
        <v>46</v>
      </c>
      <c r="E103" s="28" t="s">
        <v>201</v>
      </c>
    </row>
    <row r="104" spans="1:16" ht="12.75">
      <c r="A104" s="18" t="s">
        <v>38</v>
      </c>
      <c s="23" t="s">
        <v>202</v>
      </c>
      <c s="23" t="s">
        <v>203</v>
      </c>
      <c s="18" t="s">
        <v>40</v>
      </c>
      <c s="24" t="s">
        <v>204</v>
      </c>
      <c s="25" t="s">
        <v>93</v>
      </c>
      <c s="26">
        <v>7449</v>
      </c>
      <c s="26">
        <v>0</v>
      </c>
      <c s="26">
        <f>ROUND(ROUND(H104,2)*ROUND(G104,2),2)</f>
      </c>
      <c r="O104">
        <f>(I104*21)/100</f>
      </c>
      <c t="s">
        <v>15</v>
      </c>
    </row>
    <row r="105" spans="1:5" ht="12.75">
      <c r="A105" s="27" t="s">
        <v>43</v>
      </c>
      <c r="E105" s="28" t="s">
        <v>205</v>
      </c>
    </row>
    <row r="106" spans="1:5" ht="51">
      <c r="A106" s="29" t="s">
        <v>45</v>
      </c>
      <c r="E106" s="30" t="s">
        <v>206</v>
      </c>
    </row>
    <row r="107" spans="1:5" ht="51">
      <c r="A107" t="s">
        <v>46</v>
      </c>
      <c r="E107" s="28" t="s">
        <v>201</v>
      </c>
    </row>
    <row r="108" spans="1:16" ht="12.75">
      <c r="A108" s="18" t="s">
        <v>38</v>
      </c>
      <c s="23" t="s">
        <v>207</v>
      </c>
      <c s="23" t="s">
        <v>208</v>
      </c>
      <c s="18" t="s">
        <v>40</v>
      </c>
      <c s="24" t="s">
        <v>209</v>
      </c>
      <c s="25" t="s">
        <v>93</v>
      </c>
      <c s="26">
        <v>7211</v>
      </c>
      <c s="26">
        <v>0</v>
      </c>
      <c s="26">
        <f>ROUND(ROUND(H108,2)*ROUND(G108,2),2)</f>
      </c>
      <c r="O108">
        <f>(I108*21)/100</f>
      </c>
      <c t="s">
        <v>15</v>
      </c>
    </row>
    <row r="109" spans="1:5" ht="12.75">
      <c r="A109" s="27" t="s">
        <v>43</v>
      </c>
      <c r="E109" s="28" t="s">
        <v>210</v>
      </c>
    </row>
    <row r="110" spans="1:5" ht="38.25">
      <c r="A110" s="29" t="s">
        <v>45</v>
      </c>
      <c r="E110" s="30" t="s">
        <v>211</v>
      </c>
    </row>
    <row r="111" spans="1:5" ht="140.25">
      <c r="A111" t="s">
        <v>46</v>
      </c>
      <c r="E111" s="28" t="s">
        <v>212</v>
      </c>
    </row>
    <row r="112" spans="1:16" ht="12.75">
      <c r="A112" s="18" t="s">
        <v>38</v>
      </c>
      <c s="23" t="s">
        <v>213</v>
      </c>
      <c s="23" t="s">
        <v>214</v>
      </c>
      <c s="18" t="s">
        <v>40</v>
      </c>
      <c s="24" t="s">
        <v>215</v>
      </c>
      <c s="25" t="s">
        <v>93</v>
      </c>
      <c s="26">
        <v>7198</v>
      </c>
      <c s="26">
        <v>0</v>
      </c>
      <c s="26">
        <f>ROUND(ROUND(H112,2)*ROUND(G112,2),2)</f>
      </c>
      <c r="O112">
        <f>(I112*21)/100</f>
      </c>
      <c t="s">
        <v>15</v>
      </c>
    </row>
    <row r="113" spans="1:5" ht="12.75">
      <c r="A113" s="27" t="s">
        <v>43</v>
      </c>
      <c r="E113" s="28" t="s">
        <v>216</v>
      </c>
    </row>
    <row r="114" spans="1:5" ht="25.5">
      <c r="A114" s="29" t="s">
        <v>45</v>
      </c>
      <c r="E114" s="30" t="s">
        <v>217</v>
      </c>
    </row>
    <row r="115" spans="1:5" ht="140.25">
      <c r="A115" t="s">
        <v>46</v>
      </c>
      <c r="E115" s="28" t="s">
        <v>212</v>
      </c>
    </row>
    <row r="116" spans="1:16" ht="12.75">
      <c r="A116" s="18" t="s">
        <v>38</v>
      </c>
      <c s="23" t="s">
        <v>218</v>
      </c>
      <c s="23" t="s">
        <v>219</v>
      </c>
      <c s="18" t="s">
        <v>40</v>
      </c>
      <c s="24" t="s">
        <v>220</v>
      </c>
      <c s="25" t="s">
        <v>123</v>
      </c>
      <c s="26">
        <v>1356.5</v>
      </c>
      <c s="26">
        <v>0</v>
      </c>
      <c s="26">
        <f>ROUND(ROUND(H116,2)*ROUND(G116,2),2)</f>
      </c>
      <c r="O116">
        <f>(I116*21)/100</f>
      </c>
      <c t="s">
        <v>15</v>
      </c>
    </row>
    <row r="117" spans="1:5" ht="25.5">
      <c r="A117" s="27" t="s">
        <v>43</v>
      </c>
      <c r="E117" s="28" t="s">
        <v>221</v>
      </c>
    </row>
    <row r="118" spans="1:5" ht="51">
      <c r="A118" s="29" t="s">
        <v>45</v>
      </c>
      <c r="E118" s="30" t="s">
        <v>222</v>
      </c>
    </row>
    <row r="119" spans="1:5" ht="38.25">
      <c r="A119" t="s">
        <v>46</v>
      </c>
      <c r="E119" s="28" t="s">
        <v>223</v>
      </c>
    </row>
    <row r="120" spans="1:18" ht="12.75" customHeight="1">
      <c r="A120" s="5" t="s">
        <v>36</v>
      </c>
      <c s="5"/>
      <c s="34" t="s">
        <v>69</v>
      </c>
      <c s="5"/>
      <c s="21" t="s">
        <v>224</v>
      </c>
      <c s="5"/>
      <c s="5"/>
      <c s="5"/>
      <c s="35">
        <f>0+Q120</f>
      </c>
      <c r="O120">
        <f>0+R120</f>
      </c>
      <c r="Q120">
        <f>0+I121</f>
      </c>
      <c>
        <f>0+O121</f>
      </c>
    </row>
    <row r="121" spans="1:16" ht="12.75">
      <c r="A121" s="18" t="s">
        <v>38</v>
      </c>
      <c s="23" t="s">
        <v>225</v>
      </c>
      <c s="23" t="s">
        <v>226</v>
      </c>
      <c s="18" t="s">
        <v>54</v>
      </c>
      <c s="24" t="s">
        <v>227</v>
      </c>
      <c s="25" t="s">
        <v>228</v>
      </c>
      <c s="26">
        <v>2</v>
      </c>
      <c s="26">
        <v>0</v>
      </c>
      <c s="26">
        <f>ROUND(ROUND(H121,2)*ROUND(G121,2),2)</f>
      </c>
      <c r="O121">
        <f>(I121*21)/100</f>
      </c>
      <c t="s">
        <v>15</v>
      </c>
    </row>
    <row r="122" spans="1:5" ht="38.25">
      <c r="A122" s="27" t="s">
        <v>43</v>
      </c>
      <c r="E122" s="28" t="s">
        <v>229</v>
      </c>
    </row>
    <row r="123" spans="1:5" ht="12.75">
      <c r="A123" s="29" t="s">
        <v>45</v>
      </c>
      <c r="E123" s="30" t="s">
        <v>230</v>
      </c>
    </row>
    <row r="124" spans="1:5" ht="25.5">
      <c r="A124" t="s">
        <v>46</v>
      </c>
      <c r="E124" s="28" t="s">
        <v>231</v>
      </c>
    </row>
    <row r="125" spans="1:18" ht="12.75" customHeight="1">
      <c r="A125" s="5" t="s">
        <v>36</v>
      </c>
      <c s="5"/>
      <c s="34" t="s">
        <v>33</v>
      </c>
      <c s="5"/>
      <c s="21" t="s">
        <v>232</v>
      </c>
      <c s="5"/>
      <c s="5"/>
      <c s="5"/>
      <c s="35">
        <f>0+Q125</f>
      </c>
      <c r="O125">
        <f>0+R125</f>
      </c>
      <c r="Q125">
        <f>0+I126+I130+I134+I138+I142</f>
      </c>
      <c>
        <f>0+O126+O130+O134+O138+O142</f>
      </c>
    </row>
    <row r="126" spans="1:16" ht="12.75">
      <c r="A126" s="18" t="s">
        <v>38</v>
      </c>
      <c s="23" t="s">
        <v>233</v>
      </c>
      <c s="23" t="s">
        <v>234</v>
      </c>
      <c s="18" t="s">
        <v>40</v>
      </c>
      <c s="24" t="s">
        <v>235</v>
      </c>
      <c s="25" t="s">
        <v>228</v>
      </c>
      <c s="26">
        <v>54</v>
      </c>
      <c s="26">
        <v>0</v>
      </c>
      <c s="26">
        <f>ROUND(ROUND(H126,2)*ROUND(G126,2),2)</f>
      </c>
      <c r="O126">
        <f>(I126*21)/100</f>
      </c>
      <c t="s">
        <v>15</v>
      </c>
    </row>
    <row r="127" spans="1:5" ht="25.5">
      <c r="A127" s="27" t="s">
        <v>43</v>
      </c>
      <c r="E127" s="28" t="s">
        <v>236</v>
      </c>
    </row>
    <row r="128" spans="1:5" ht="38.25">
      <c r="A128" s="29" t="s">
        <v>45</v>
      </c>
      <c r="E128" s="30" t="s">
        <v>237</v>
      </c>
    </row>
    <row r="129" spans="1:5" ht="51">
      <c r="A129" t="s">
        <v>46</v>
      </c>
      <c r="E129" s="28" t="s">
        <v>238</v>
      </c>
    </row>
    <row r="130" spans="1:16" ht="25.5">
      <c r="A130" s="18" t="s">
        <v>38</v>
      </c>
      <c s="23" t="s">
        <v>239</v>
      </c>
      <c s="23" t="s">
        <v>240</v>
      </c>
      <c s="18" t="s">
        <v>40</v>
      </c>
      <c s="24" t="s">
        <v>241</v>
      </c>
      <c s="25" t="s">
        <v>93</v>
      </c>
      <c s="26">
        <v>292.38</v>
      </c>
      <c s="26">
        <v>0</v>
      </c>
      <c s="26">
        <f>ROUND(ROUND(H130,2)*ROUND(G130,2),2)</f>
      </c>
      <c r="O130">
        <f>(I130*21)/100</f>
      </c>
      <c t="s">
        <v>15</v>
      </c>
    </row>
    <row r="131" spans="1:5" ht="12.75">
      <c r="A131" s="27" t="s">
        <v>43</v>
      </c>
      <c r="E131" s="28" t="s">
        <v>242</v>
      </c>
    </row>
    <row r="132" spans="1:5" ht="51">
      <c r="A132" s="29" t="s">
        <v>45</v>
      </c>
      <c r="E132" s="30" t="s">
        <v>243</v>
      </c>
    </row>
    <row r="133" spans="1:5" ht="38.25">
      <c r="A133" t="s">
        <v>46</v>
      </c>
      <c r="E133" s="28" t="s">
        <v>244</v>
      </c>
    </row>
    <row r="134" spans="1:16" ht="25.5">
      <c r="A134" s="18" t="s">
        <v>38</v>
      </c>
      <c s="23" t="s">
        <v>245</v>
      </c>
      <c s="23" t="s">
        <v>246</v>
      </c>
      <c s="18" t="s">
        <v>40</v>
      </c>
      <c s="24" t="s">
        <v>247</v>
      </c>
      <c s="25" t="s">
        <v>93</v>
      </c>
      <c s="26">
        <v>292.38</v>
      </c>
      <c s="26">
        <v>0</v>
      </c>
      <c s="26">
        <f>ROUND(ROUND(H134,2)*ROUND(G134,2),2)</f>
      </c>
      <c r="O134">
        <f>(I134*21)/100</f>
      </c>
      <c t="s">
        <v>15</v>
      </c>
    </row>
    <row r="135" spans="1:5" ht="12.75">
      <c r="A135" s="27" t="s">
        <v>43</v>
      </c>
      <c r="E135" s="28" t="s">
        <v>248</v>
      </c>
    </row>
    <row r="136" spans="1:5" ht="51">
      <c r="A136" s="29" t="s">
        <v>45</v>
      </c>
      <c r="E136" s="30" t="s">
        <v>243</v>
      </c>
    </row>
    <row r="137" spans="1:5" ht="38.25">
      <c r="A137" t="s">
        <v>46</v>
      </c>
      <c r="E137" s="28" t="s">
        <v>244</v>
      </c>
    </row>
    <row r="138" spans="1:16" ht="12.75">
      <c r="A138" s="18" t="s">
        <v>38</v>
      </c>
      <c s="23" t="s">
        <v>249</v>
      </c>
      <c s="23" t="s">
        <v>250</v>
      </c>
      <c s="18" t="s">
        <v>40</v>
      </c>
      <c s="24" t="s">
        <v>251</v>
      </c>
      <c s="25" t="s">
        <v>93</v>
      </c>
      <c s="26">
        <v>1115</v>
      </c>
      <c s="26">
        <v>0</v>
      </c>
      <c s="26">
        <f>ROUND(ROUND(H138,2)*ROUND(G138,2),2)</f>
      </c>
      <c r="O138">
        <f>(I138*21)/100</f>
      </c>
      <c t="s">
        <v>15</v>
      </c>
    </row>
    <row r="139" spans="1:5" ht="12.75">
      <c r="A139" s="27" t="s">
        <v>43</v>
      </c>
      <c r="E139" s="28" t="s">
        <v>252</v>
      </c>
    </row>
    <row r="140" spans="1:5" ht="25.5">
      <c r="A140" s="29" t="s">
        <v>45</v>
      </c>
      <c r="E140" s="30" t="s">
        <v>253</v>
      </c>
    </row>
    <row r="141" spans="1:5" ht="25.5">
      <c r="A141" t="s">
        <v>46</v>
      </c>
      <c r="E141" s="28" t="s">
        <v>254</v>
      </c>
    </row>
    <row r="142" spans="1:16" ht="12.75">
      <c r="A142" s="18" t="s">
        <v>38</v>
      </c>
      <c s="23" t="s">
        <v>255</v>
      </c>
      <c s="23" t="s">
        <v>256</v>
      </c>
      <c s="18" t="s">
        <v>40</v>
      </c>
      <c s="24" t="s">
        <v>257</v>
      </c>
      <c s="25" t="s">
        <v>93</v>
      </c>
      <c s="26">
        <v>7211</v>
      </c>
      <c s="26">
        <v>0</v>
      </c>
      <c s="26">
        <f>ROUND(ROUND(H142,2)*ROUND(G142,2),2)</f>
      </c>
      <c r="O142">
        <f>(I142*21)/100</f>
      </c>
      <c t="s">
        <v>15</v>
      </c>
    </row>
    <row r="143" spans="1:5" ht="25.5">
      <c r="A143" s="27" t="s">
        <v>43</v>
      </c>
      <c r="E143" s="28" t="s">
        <v>258</v>
      </c>
    </row>
    <row r="144" spans="1:5" ht="38.25">
      <c r="A144" s="29" t="s">
        <v>45</v>
      </c>
      <c r="E144" s="30" t="s">
        <v>259</v>
      </c>
    </row>
    <row r="145" spans="1:5" ht="25.5">
      <c r="A145" t="s">
        <v>46</v>
      </c>
      <c r="E145" s="28" t="s">
        <v>254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